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150" windowHeight="9180"/>
  </bookViews>
  <sheets>
    <sheet name="Portsmouth " sheetId="2" r:id="rId1"/>
    <sheet name="Overalls" sheetId="6" r:id="rId2"/>
  </sheets>
  <definedNames>
    <definedName name="RaceMark">#REF!</definedName>
  </definedNames>
  <calcPr calcId="124519"/>
</workbook>
</file>

<file path=xl/calcChain.xml><?xml version="1.0" encoding="utf-8"?>
<calcChain xmlns="http://schemas.openxmlformats.org/spreadsheetml/2006/main">
  <c r="F28" i="2"/>
  <c r="F11"/>
  <c r="K28"/>
  <c r="K35"/>
  <c r="K36"/>
  <c r="K30"/>
  <c r="K31"/>
  <c r="K29"/>
  <c r="K27"/>
  <c r="K34"/>
  <c r="K33"/>
  <c r="K32"/>
  <c r="K14" l="1"/>
  <c r="I16" i="6"/>
  <c r="I15"/>
  <c r="I19"/>
  <c r="I11"/>
  <c r="I10"/>
  <c r="I17"/>
  <c r="I14"/>
  <c r="I13"/>
  <c r="I18"/>
  <c r="I12"/>
  <c r="K11" i="2"/>
  <c r="K15"/>
  <c r="K18"/>
  <c r="K16"/>
  <c r="K17"/>
  <c r="K10"/>
  <c r="I6" i="6"/>
  <c r="I5"/>
  <c r="I7"/>
  <c r="I4"/>
  <c r="K13" i="2"/>
  <c r="K12"/>
  <c r="M29" l="1"/>
  <c r="N29" s="1"/>
  <c r="M14"/>
  <c r="M32"/>
  <c r="M33"/>
  <c r="M34"/>
  <c r="M27"/>
  <c r="M31"/>
  <c r="M30"/>
  <c r="N30" s="1"/>
  <c r="M36"/>
  <c r="M35"/>
  <c r="N35" s="1"/>
  <c r="M28"/>
  <c r="M16"/>
  <c r="M18"/>
  <c r="M15"/>
  <c r="M11"/>
  <c r="M10"/>
  <c r="M17"/>
  <c r="M12"/>
  <c r="M13"/>
  <c r="L29" l="1"/>
  <c r="O29" s="1"/>
  <c r="Q29" s="1"/>
  <c r="N14"/>
  <c r="L14" s="1"/>
  <c r="O14" s="1"/>
  <c r="L35"/>
  <c r="O35" s="1"/>
  <c r="Q35" s="1"/>
  <c r="L30"/>
  <c r="O30" s="1"/>
  <c r="Q30" s="1"/>
  <c r="N34"/>
  <c r="N32"/>
  <c r="N28"/>
  <c r="N36"/>
  <c r="N31"/>
  <c r="N27"/>
  <c r="N33"/>
  <c r="N15"/>
  <c r="L15" s="1"/>
  <c r="O15" s="1"/>
  <c r="Q15" s="1"/>
  <c r="S15" s="1"/>
  <c r="T15" s="1"/>
  <c r="N16"/>
  <c r="N11"/>
  <c r="L11" s="1"/>
  <c r="O11" s="1"/>
  <c r="Q11" s="1"/>
  <c r="N18"/>
  <c r="N10"/>
  <c r="N17"/>
  <c r="N13"/>
  <c r="N12"/>
  <c r="L12" s="1"/>
  <c r="O12" s="1"/>
  <c r="S29" l="1"/>
  <c r="Q14"/>
  <c r="S30"/>
  <c r="S35"/>
  <c r="L33"/>
  <c r="O33" s="1"/>
  <c r="Q33" s="1"/>
  <c r="L27"/>
  <c r="O27" s="1"/>
  <c r="Q27" s="1"/>
  <c r="L32"/>
  <c r="O32" s="1"/>
  <c r="Q32" s="1"/>
  <c r="L34"/>
  <c r="O34" s="1"/>
  <c r="Q34" s="1"/>
  <c r="L31"/>
  <c r="O31" s="1"/>
  <c r="Q31" s="1"/>
  <c r="L36"/>
  <c r="O36" s="1"/>
  <c r="Q36" s="1"/>
  <c r="L28"/>
  <c r="O28" s="1"/>
  <c r="Q28" s="1"/>
  <c r="S11"/>
  <c r="L18"/>
  <c r="O18" s="1"/>
  <c r="Q18" s="1"/>
  <c r="L16"/>
  <c r="O16" s="1"/>
  <c r="Q16" s="1"/>
  <c r="L17"/>
  <c r="O17" s="1"/>
  <c r="Q17" s="1"/>
  <c r="L10"/>
  <c r="O10" s="1"/>
  <c r="Q10" s="1"/>
  <c r="Q12"/>
  <c r="L13"/>
  <c r="O13" s="1"/>
  <c r="Q13" s="1"/>
  <c r="T29" l="1"/>
  <c r="R29" s="1"/>
  <c r="U29" s="1"/>
  <c r="S14"/>
  <c r="S28"/>
  <c r="S31"/>
  <c r="S32"/>
  <c r="S33"/>
  <c r="S36"/>
  <c r="S34"/>
  <c r="S27"/>
  <c r="T30"/>
  <c r="R30" s="1"/>
  <c r="U30" s="1"/>
  <c r="T35"/>
  <c r="R35" s="1"/>
  <c r="U35" s="1"/>
  <c r="S18"/>
  <c r="S16"/>
  <c r="T11"/>
  <c r="R11" s="1"/>
  <c r="U11" s="1"/>
  <c r="R15"/>
  <c r="U15" s="1"/>
  <c r="S10"/>
  <c r="S17"/>
  <c r="S13"/>
  <c r="T13" s="1"/>
  <c r="R13" s="1"/>
  <c r="U13" s="1"/>
  <c r="S12"/>
  <c r="T14" l="1"/>
  <c r="R14" s="1"/>
  <c r="U14" s="1"/>
  <c r="T27"/>
  <c r="R27" s="1"/>
  <c r="U27" s="1"/>
  <c r="T36"/>
  <c r="R36" s="1"/>
  <c r="U36" s="1"/>
  <c r="T32"/>
  <c r="R32" s="1"/>
  <c r="U32" s="1"/>
  <c r="T28"/>
  <c r="R28" s="1"/>
  <c r="U28" s="1"/>
  <c r="T34"/>
  <c r="R34" s="1"/>
  <c r="U34" s="1"/>
  <c r="T33"/>
  <c r="R33" s="1"/>
  <c r="U33" s="1"/>
  <c r="T31"/>
  <c r="R31" s="1"/>
  <c r="U31" s="1"/>
  <c r="T18"/>
  <c r="R18" s="1"/>
  <c r="U18" s="1"/>
  <c r="T16"/>
  <c r="R16" s="1"/>
  <c r="U16" s="1"/>
  <c r="T17"/>
  <c r="R17" s="1"/>
  <c r="U17" s="1"/>
  <c r="T10"/>
  <c r="R10" s="1"/>
  <c r="U10" s="1"/>
  <c r="T12"/>
  <c r="R12" s="1"/>
  <c r="U12" s="1"/>
</calcChain>
</file>

<file path=xl/sharedStrings.xml><?xml version="1.0" encoding="utf-8"?>
<sst xmlns="http://schemas.openxmlformats.org/spreadsheetml/2006/main" count="143" uniqueCount="61">
  <si>
    <t>Lightning</t>
  </si>
  <si>
    <t>Jolie</t>
  </si>
  <si>
    <t>Homsher</t>
  </si>
  <si>
    <t>Laser</t>
  </si>
  <si>
    <t>Jeff</t>
  </si>
  <si>
    <t>Timothy</t>
  </si>
  <si>
    <t>Olkowski</t>
  </si>
  <si>
    <t>Skipper</t>
  </si>
  <si>
    <t>Sail #</t>
  </si>
  <si>
    <t>Moore</t>
  </si>
  <si>
    <t>Doug</t>
  </si>
  <si>
    <t>Hays</t>
  </si>
  <si>
    <t>R1</t>
  </si>
  <si>
    <t>R2</t>
  </si>
  <si>
    <t>TOTAL</t>
  </si>
  <si>
    <t>Finish Time</t>
  </si>
  <si>
    <t>Elapsed Time</t>
  </si>
  <si>
    <t>Remarks</t>
  </si>
  <si>
    <t>(hr)</t>
  </si>
  <si>
    <t>(min)</t>
  </si>
  <si>
    <t>(sec)</t>
  </si>
  <si>
    <t>(Total Sec)</t>
  </si>
  <si>
    <t>(DNS/DNF)</t>
  </si>
  <si>
    <t>Start Time</t>
  </si>
  <si>
    <t>CT (Corrected Time) = ET (Elapsed Time) X 100 / HC (Handicap) - See more at: http://www.ussailing.org/racing/offshore-big-boats/portsmouth-yardstick/#sthash.QEB5OKKz.dpuf</t>
  </si>
  <si>
    <t>Sort by Q for finish order</t>
  </si>
  <si>
    <t>Position</t>
  </si>
  <si>
    <t>Portsmouth</t>
  </si>
  <si>
    <t>Boat Name</t>
  </si>
  <si>
    <t>Type</t>
  </si>
  <si>
    <t>Corrected Time</t>
  </si>
  <si>
    <t xml:space="preserve">Wind: </t>
  </si>
  <si>
    <t>RACE 1</t>
  </si>
  <si>
    <t>USPN</t>
  </si>
  <si>
    <t>Boat</t>
  </si>
  <si>
    <t>RACE 2</t>
  </si>
  <si>
    <t>Mike</t>
  </si>
  <si>
    <t>V15</t>
  </si>
  <si>
    <t>Curtis</t>
  </si>
  <si>
    <t>Aaron</t>
  </si>
  <si>
    <t>Mark Witte</t>
  </si>
  <si>
    <t>VX1</t>
  </si>
  <si>
    <t xml:space="preserve">Karol </t>
  </si>
  <si>
    <t>Carlsen</t>
  </si>
  <si>
    <t>Bucc</t>
  </si>
  <si>
    <t>Dan Bowman</t>
  </si>
  <si>
    <t>square top laser</t>
  </si>
  <si>
    <t>Robert Brunger &amp; Caroline</t>
  </si>
  <si>
    <t>Curtis Aaron</t>
  </si>
  <si>
    <t>Karol Carlsen</t>
  </si>
  <si>
    <t>Albacore</t>
  </si>
  <si>
    <t>Robert</t>
  </si>
  <si>
    <t>Scotty</t>
  </si>
  <si>
    <t>Jim W</t>
  </si>
  <si>
    <t xml:space="preserve">Bucc </t>
  </si>
  <si>
    <t>Front Runner</t>
  </si>
  <si>
    <t>McKenzie Karn &amp; Frank Walter</t>
  </si>
  <si>
    <t>V-15</t>
  </si>
  <si>
    <t>Scotty Roland &amp; Les Griffith</t>
  </si>
  <si>
    <t>Jim Whited &amp; Jenn Miller</t>
  </si>
  <si>
    <t>Joe &amp; Sandy</t>
  </si>
</sst>
</file>

<file path=xl/styles.xml><?xml version="1.0" encoding="utf-8"?>
<styleSheet xmlns="http://schemas.openxmlformats.org/spreadsheetml/2006/main">
  <numFmts count="2">
    <numFmt numFmtId="164" formatCode="00"/>
    <numFmt numFmtId="165" formatCode="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rgb="FF000000"/>
      <name val="Arial"/>
      <family val="2"/>
    </font>
    <font>
      <sz val="12"/>
      <color indexed="12"/>
      <name val="Arial"/>
      <family val="2"/>
    </font>
    <font>
      <sz val="11"/>
      <color theme="1"/>
      <name val="Arial"/>
      <family val="2"/>
    </font>
    <font>
      <b/>
      <sz val="9"/>
      <color indexed="12"/>
      <name val="Arial"/>
      <family val="2"/>
    </font>
    <font>
      <b/>
      <sz val="9"/>
      <color indexed="17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0" fontId="20" fillId="0" borderId="0" xfId="0" applyFont="1"/>
    <xf numFmtId="164" fontId="19" fillId="33" borderId="10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wrapText="1"/>
    </xf>
    <xf numFmtId="164" fontId="23" fillId="0" borderId="0" xfId="0" applyNumberFormat="1" applyFont="1" applyBorder="1" applyAlignment="1">
      <alignment horizontal="center"/>
    </xf>
    <xf numFmtId="164" fontId="24" fillId="33" borderId="12" xfId="0" applyNumberFormat="1" applyFont="1" applyFill="1" applyBorder="1" applyAlignment="1" applyProtection="1">
      <alignment horizontal="center"/>
      <protection locked="0"/>
    </xf>
    <xf numFmtId="0" fontId="21" fillId="0" borderId="12" xfId="0" applyFont="1" applyBorder="1" applyAlignment="1">
      <alignment horizontal="center"/>
    </xf>
    <xf numFmtId="164" fontId="24" fillId="0" borderId="11" xfId="0" applyNumberFormat="1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164" fontId="24" fillId="0" borderId="12" xfId="0" applyNumberFormat="1" applyFont="1" applyBorder="1" applyAlignment="1">
      <alignment horizontal="center"/>
    </xf>
    <xf numFmtId="0" fontId="23" fillId="0" borderId="15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24" fillId="0" borderId="12" xfId="0" applyNumberFormat="1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165" fontId="23" fillId="0" borderId="12" xfId="0" applyNumberFormat="1" applyFont="1" applyBorder="1" applyAlignment="1">
      <alignment horizontal="center"/>
    </xf>
    <xf numFmtId="0" fontId="23" fillId="0" borderId="12" xfId="0" applyFont="1" applyBorder="1" applyAlignment="1" applyProtection="1">
      <alignment horizontal="center"/>
      <protection locked="0"/>
    </xf>
    <xf numFmtId="0" fontId="0" fillId="0" borderId="0" xfId="0"/>
    <xf numFmtId="0" fontId="18" fillId="0" borderId="0" xfId="0" applyFont="1"/>
    <xf numFmtId="165" fontId="24" fillId="0" borderId="13" xfId="0" applyNumberFormat="1" applyFont="1" applyBorder="1" applyAlignment="1">
      <alignment horizontal="center"/>
    </xf>
    <xf numFmtId="165" fontId="24" fillId="0" borderId="12" xfId="0" applyNumberFormat="1" applyFont="1" applyBorder="1" applyAlignment="1">
      <alignment horizontal="center"/>
    </xf>
    <xf numFmtId="164" fontId="24" fillId="0" borderId="11" xfId="0" applyNumberFormat="1" applyFont="1" applyFill="1" applyBorder="1" applyAlignment="1" applyProtection="1">
      <alignment horizontal="center"/>
    </xf>
    <xf numFmtId="0" fontId="25" fillId="34" borderId="12" xfId="0" applyFont="1" applyFill="1" applyBorder="1" applyAlignment="1">
      <alignment horizontal="center"/>
    </xf>
    <xf numFmtId="164" fontId="24" fillId="0" borderId="0" xfId="0" applyNumberFormat="1" applyFont="1" applyBorder="1" applyAlignment="1">
      <alignment horizontal="center"/>
    </xf>
    <xf numFmtId="0" fontId="0" fillId="0" borderId="0" xfId="0" applyFill="1"/>
    <xf numFmtId="0" fontId="22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16" fillId="0" borderId="11" xfId="0" applyFont="1" applyBorder="1"/>
    <xf numFmtId="0" fontId="16" fillId="0" borderId="11" xfId="0" applyFont="1" applyBorder="1" applyAlignment="1">
      <alignment horizontal="center"/>
    </xf>
    <xf numFmtId="0" fontId="0" fillId="35" borderId="11" xfId="0" applyFill="1" applyBorder="1"/>
    <xf numFmtId="0" fontId="0" fillId="35" borderId="11" xfId="0" applyFill="1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26" fillId="0" borderId="0" xfId="0" applyFont="1" applyFill="1" applyAlignment="1">
      <alignment wrapText="1"/>
    </xf>
    <xf numFmtId="0" fontId="20" fillId="0" borderId="11" xfId="0" applyFont="1" applyBorder="1"/>
    <xf numFmtId="0" fontId="0" fillId="0" borderId="11" xfId="0" applyFill="1" applyBorder="1" applyAlignment="1">
      <alignment wrapText="1"/>
    </xf>
    <xf numFmtId="0" fontId="16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0" fillId="35" borderId="11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11" xfId="0" applyBorder="1" applyAlignment="1">
      <alignment horizontal="center"/>
    </xf>
    <xf numFmtId="0" fontId="28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21" fillId="0" borderId="17" xfId="0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2" fillId="0" borderId="11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27" fillId="36" borderId="11" xfId="0" applyFont="1" applyFill="1" applyBorder="1" applyAlignment="1">
      <alignment horizontal="center" vertical="center" textRotation="90"/>
    </xf>
    <xf numFmtId="0" fontId="27" fillId="36" borderId="10" xfId="0" applyFont="1" applyFill="1" applyBorder="1" applyAlignment="1">
      <alignment horizontal="center" vertical="center" textRotation="90"/>
    </xf>
    <xf numFmtId="0" fontId="27" fillId="36" borderId="16" xfId="0" applyFont="1" applyFill="1" applyBorder="1" applyAlignment="1">
      <alignment horizontal="center" vertical="center" textRotation="90"/>
    </xf>
    <xf numFmtId="0" fontId="27" fillId="36" borderId="12" xfId="0" applyFont="1" applyFill="1" applyBorder="1" applyAlignment="1">
      <alignment horizontal="center" vertical="center" textRotation="90"/>
    </xf>
    <xf numFmtId="0" fontId="0" fillId="0" borderId="0" xfId="0" applyBorder="1"/>
    <xf numFmtId="0" fontId="0" fillId="0" borderId="0" xfId="0" applyFill="1" applyBorder="1" applyAlignment="1">
      <alignment wrapText="1"/>
    </xf>
    <xf numFmtId="164" fontId="24" fillId="0" borderId="0" xfId="0" applyNumberFormat="1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6"/>
  <sheetViews>
    <sheetView tabSelected="1" topLeftCell="A17" workbookViewId="0">
      <selection activeCell="E17" sqref="E17"/>
    </sheetView>
  </sheetViews>
  <sheetFormatPr defaultRowHeight="15"/>
  <cols>
    <col min="2" max="2" width="11.7109375" customWidth="1"/>
    <col min="3" max="3" width="12.28515625" customWidth="1"/>
    <col min="7" max="7" width="0" hidden="1" customWidth="1"/>
    <col min="10" max="10" width="9.42578125" customWidth="1"/>
    <col min="11" max="11" width="9.140625" hidden="1" customWidth="1"/>
    <col min="12" max="12" width="10.7109375" hidden="1" customWidth="1"/>
    <col min="16" max="18" width="9.140625" hidden="1" customWidth="1"/>
    <col min="22" max="22" width="9.140625" customWidth="1"/>
    <col min="27" max="27" width="10.42578125" customWidth="1"/>
    <col min="28" max="28" width="11.85546875" customWidth="1"/>
    <col min="29" max="29" width="13.140625" customWidth="1"/>
  </cols>
  <sheetData>
    <row r="1" spans="1:23">
      <c r="A1" s="16"/>
      <c r="H1" s="17"/>
      <c r="I1" s="16"/>
      <c r="J1" s="16"/>
      <c r="K1" s="16"/>
      <c r="L1" s="16"/>
    </row>
    <row r="2" spans="1:23" ht="15" customHeight="1">
      <c r="A2" s="16"/>
      <c r="H2" s="17"/>
      <c r="I2" s="16"/>
      <c r="J2" s="16"/>
      <c r="K2" s="16"/>
      <c r="L2" s="16"/>
      <c r="M2" s="17" t="s">
        <v>24</v>
      </c>
    </row>
    <row r="4" spans="1:23" ht="18.75">
      <c r="A4" s="34"/>
      <c r="B4" s="3"/>
    </row>
    <row r="5" spans="1:23">
      <c r="A5" s="44" t="s">
        <v>32</v>
      </c>
      <c r="B5" s="44"/>
      <c r="C5" s="44"/>
      <c r="F5" s="23"/>
      <c r="H5" s="48" t="s">
        <v>23</v>
      </c>
      <c r="I5" s="48"/>
      <c r="J5" s="48"/>
      <c r="P5" s="16" t="s">
        <v>25</v>
      </c>
    </row>
    <row r="6" spans="1:23" ht="15.75" thickBot="1">
      <c r="A6" s="44"/>
      <c r="B6" s="44"/>
      <c r="C6" s="44"/>
      <c r="D6" s="27" t="s">
        <v>31</v>
      </c>
      <c r="E6" s="27">
        <v>4</v>
      </c>
      <c r="F6" s="23"/>
      <c r="H6" s="10" t="s">
        <v>18</v>
      </c>
      <c r="I6" s="10" t="s">
        <v>19</v>
      </c>
      <c r="J6" s="10" t="s">
        <v>20</v>
      </c>
    </row>
    <row r="7" spans="1:23" ht="16.5" customHeight="1" thickTop="1">
      <c r="F7" s="23"/>
      <c r="H7" s="2">
        <v>18</v>
      </c>
      <c r="I7" s="2">
        <v>36</v>
      </c>
      <c r="J7" s="2">
        <v>0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>
      <c r="F8" s="16"/>
      <c r="H8" s="48" t="s">
        <v>15</v>
      </c>
      <c r="I8" s="48"/>
      <c r="J8" s="48"/>
      <c r="K8" s="13"/>
      <c r="L8" s="11"/>
      <c r="M8" s="49" t="s">
        <v>16</v>
      </c>
      <c r="N8" s="49"/>
      <c r="O8" s="49"/>
      <c r="P8" s="35"/>
      <c r="Q8" s="49" t="s">
        <v>30</v>
      </c>
      <c r="R8" s="50"/>
      <c r="S8" s="50"/>
      <c r="T8" s="50"/>
      <c r="U8" s="50"/>
      <c r="V8" s="6" t="s">
        <v>17</v>
      </c>
      <c r="W8" s="46" t="s">
        <v>26</v>
      </c>
    </row>
    <row r="9" spans="1:23" ht="15.75" customHeight="1" thickBot="1">
      <c r="A9" s="45" t="s">
        <v>7</v>
      </c>
      <c r="B9" s="45"/>
      <c r="C9" s="28" t="s">
        <v>28</v>
      </c>
      <c r="D9" s="28" t="s">
        <v>34</v>
      </c>
      <c r="E9" s="28" t="s">
        <v>8</v>
      </c>
      <c r="F9" s="29" t="s">
        <v>33</v>
      </c>
      <c r="H9" s="10" t="s">
        <v>18</v>
      </c>
      <c r="I9" s="10" t="s">
        <v>19</v>
      </c>
      <c r="J9" s="10" t="s">
        <v>20</v>
      </c>
      <c r="K9" s="10"/>
      <c r="L9" s="10"/>
      <c r="M9" s="10" t="s">
        <v>18</v>
      </c>
      <c r="N9" s="10" t="s">
        <v>19</v>
      </c>
      <c r="O9" s="8" t="s">
        <v>20</v>
      </c>
      <c r="P9" s="1"/>
      <c r="Q9" s="10" t="s">
        <v>21</v>
      </c>
      <c r="R9" s="10"/>
      <c r="S9" s="10" t="s">
        <v>18</v>
      </c>
      <c r="T9" s="10" t="s">
        <v>19</v>
      </c>
      <c r="U9" s="10" t="s">
        <v>20</v>
      </c>
      <c r="V9" s="10" t="s">
        <v>22</v>
      </c>
      <c r="W9" s="47"/>
    </row>
    <row r="10" spans="1:23" s="16" customFormat="1" ht="16.5" customHeight="1" thickTop="1">
      <c r="A10" s="36" t="s">
        <v>40</v>
      </c>
      <c r="B10" s="36"/>
      <c r="C10" s="36"/>
      <c r="D10" s="36" t="s">
        <v>41</v>
      </c>
      <c r="E10" s="36">
        <v>158</v>
      </c>
      <c r="F10" s="32">
        <v>78.400000000000006</v>
      </c>
      <c r="H10" s="5">
        <v>18</v>
      </c>
      <c r="I10" s="5">
        <v>44</v>
      </c>
      <c r="J10" s="5">
        <v>49</v>
      </c>
      <c r="K10" s="15">
        <f>((H10*60*60+I10*60+J10)-(H$7*60*60+I$7*60+J$7))</f>
        <v>529</v>
      </c>
      <c r="L10" s="19">
        <f>M10*60*60+N10*60</f>
        <v>480</v>
      </c>
      <c r="M10" s="12">
        <f>ROUNDDOWN(K10/60/60, 0)</f>
        <v>0</v>
      </c>
      <c r="N10" s="9">
        <f>ROUNDDOWN((K10 - (M10*60*60))/60, 0)</f>
        <v>8</v>
      </c>
      <c r="O10" s="9">
        <f>K10-L10</f>
        <v>49</v>
      </c>
      <c r="P10" s="22"/>
      <c r="Q10" s="18">
        <f>((M10*60+N10)*60+O10)*100/F10</f>
        <v>674.74489795918362</v>
      </c>
      <c r="R10" s="19">
        <f>S10*60*60+T10*60</f>
        <v>660</v>
      </c>
      <c r="S10" s="12">
        <f>ROUNDDOWN(Q10/60/60, 0)</f>
        <v>0</v>
      </c>
      <c r="T10" s="9">
        <f>ROUNDDOWN((Q10 - (S10*60*60))/60, 0)</f>
        <v>11</v>
      </c>
      <c r="U10" s="20">
        <f>Q10-R10</f>
        <v>14.744897959183618</v>
      </c>
      <c r="V10" s="21"/>
      <c r="W10" s="20">
        <v>1</v>
      </c>
    </row>
    <row r="11" spans="1:23" s="16" customFormat="1" ht="30">
      <c r="A11" s="36" t="s">
        <v>45</v>
      </c>
      <c r="B11" s="36"/>
      <c r="C11" s="36"/>
      <c r="D11" s="36" t="s">
        <v>46</v>
      </c>
      <c r="E11" s="36">
        <v>77</v>
      </c>
      <c r="F11" s="32">
        <f>92.3*0.995</f>
        <v>91.838499999999996</v>
      </c>
      <c r="H11" s="5">
        <v>18</v>
      </c>
      <c r="I11" s="5">
        <v>49</v>
      </c>
      <c r="J11" s="5">
        <v>3</v>
      </c>
      <c r="K11" s="15">
        <f>((H11*60*60+I11*60+J11)-(H$7*60*60+I$7*60+J$7))</f>
        <v>783</v>
      </c>
      <c r="L11" s="14">
        <f>M11*60*60+N11*60</f>
        <v>780</v>
      </c>
      <c r="M11" s="12">
        <f>ROUNDDOWN(K11/60/60, 0)</f>
        <v>0</v>
      </c>
      <c r="N11" s="9">
        <f>ROUNDDOWN((K11 - (M11*60*60))/60, 0)</f>
        <v>13</v>
      </c>
      <c r="O11" s="9">
        <f>K11-L11</f>
        <v>3</v>
      </c>
      <c r="P11" s="4"/>
      <c r="Q11" s="18">
        <f>((M11*60+N11)*60+O11)*100/F11</f>
        <v>852.58361144835771</v>
      </c>
      <c r="R11" s="19">
        <f>S11*60*60+T11*60</f>
        <v>840</v>
      </c>
      <c r="S11" s="12">
        <f>ROUNDDOWN(Q11/60/60, 0)</f>
        <v>0</v>
      </c>
      <c r="T11" s="9">
        <f>ROUNDDOWN((Q11 - (S11*60*60))/60, 0)</f>
        <v>14</v>
      </c>
      <c r="U11" s="20">
        <f>Q11-R11</f>
        <v>12.583611448357715</v>
      </c>
      <c r="V11" s="21"/>
      <c r="W11" s="20">
        <v>2</v>
      </c>
    </row>
    <row r="12" spans="1:23">
      <c r="A12" s="36" t="s">
        <v>51</v>
      </c>
      <c r="B12" s="36"/>
      <c r="C12" s="36"/>
      <c r="D12" s="36" t="s">
        <v>37</v>
      </c>
      <c r="E12" s="36">
        <v>1294</v>
      </c>
      <c r="F12" s="32">
        <v>92.6</v>
      </c>
      <c r="H12" s="5">
        <v>18</v>
      </c>
      <c r="I12" s="5">
        <v>49</v>
      </c>
      <c r="J12" s="5">
        <v>20</v>
      </c>
      <c r="K12" s="15">
        <f>((H12*60*60+I12*60+J12)-(H$7*60*60+I$7*60+J$7))</f>
        <v>800</v>
      </c>
      <c r="L12" s="14">
        <f>M12*60*60+N12*60</f>
        <v>780</v>
      </c>
      <c r="M12" s="12">
        <f>ROUNDDOWN(K12/60/60, 0)</f>
        <v>0</v>
      </c>
      <c r="N12" s="9">
        <f>ROUNDDOWN((K12 - (M12*60*60))/60, 0)</f>
        <v>13</v>
      </c>
      <c r="O12" s="9">
        <f>K12-L12</f>
        <v>20</v>
      </c>
      <c r="P12" s="4"/>
      <c r="Q12" s="18">
        <f>((M12*60+N12)*60+O12)*100/F12</f>
        <v>863.93088552915776</v>
      </c>
      <c r="R12" s="19">
        <f>S12*60*60+T12*60</f>
        <v>840</v>
      </c>
      <c r="S12" s="12">
        <f>ROUNDDOWN(Q12/60/60, 0)</f>
        <v>0</v>
      </c>
      <c r="T12" s="9">
        <f>ROUNDDOWN((Q12 - (S12*60*60))/60, 0)</f>
        <v>14</v>
      </c>
      <c r="U12" s="20">
        <f>Q12-R12</f>
        <v>23.930885529157763</v>
      </c>
      <c r="V12" s="21"/>
      <c r="W12" s="20">
        <v>3</v>
      </c>
    </row>
    <row r="13" spans="1:23" ht="16.5" customHeight="1">
      <c r="A13" s="36" t="s">
        <v>52</v>
      </c>
      <c r="B13" s="36"/>
      <c r="C13" s="36"/>
      <c r="D13" s="36" t="s">
        <v>44</v>
      </c>
      <c r="E13" s="36">
        <v>5221</v>
      </c>
      <c r="F13" s="32">
        <v>87</v>
      </c>
      <c r="H13" s="5">
        <v>18</v>
      </c>
      <c r="I13" s="5">
        <v>48</v>
      </c>
      <c r="J13" s="5">
        <v>38</v>
      </c>
      <c r="K13" s="15">
        <f>((H13*60*60+I13*60+J13)-(H$7*60*60+I$7*60+J$7))</f>
        <v>758</v>
      </c>
      <c r="L13" s="14">
        <f>M13*60*60+N13*60</f>
        <v>720</v>
      </c>
      <c r="M13" s="12">
        <f>ROUNDDOWN(K13/60/60, 0)</f>
        <v>0</v>
      </c>
      <c r="N13" s="9">
        <f>ROUNDDOWN((K13 - (M13*60*60))/60, 0)</f>
        <v>12</v>
      </c>
      <c r="O13" s="9">
        <f>K13-L13</f>
        <v>38</v>
      </c>
      <c r="P13" s="4"/>
      <c r="Q13" s="18">
        <f>((M13*60+N13)*60+O13)*100/F13</f>
        <v>871.26436781609198</v>
      </c>
      <c r="R13" s="19">
        <f>S13*60*60+T13*60</f>
        <v>840</v>
      </c>
      <c r="S13" s="12">
        <f>ROUNDDOWN(Q13/60/60, 0)</f>
        <v>0</v>
      </c>
      <c r="T13" s="9">
        <f>ROUNDDOWN((Q13 - (S13*60*60))/60, 0)</f>
        <v>14</v>
      </c>
      <c r="U13" s="20">
        <f>Q13-R13</f>
        <v>31.264367816091976</v>
      </c>
      <c r="V13" s="21"/>
      <c r="W13" s="20">
        <v>4</v>
      </c>
    </row>
    <row r="14" spans="1:23" s="16" customFormat="1">
      <c r="A14" s="36"/>
      <c r="B14" s="36"/>
      <c r="C14" s="36"/>
      <c r="D14" s="36" t="s">
        <v>50</v>
      </c>
      <c r="E14" s="36">
        <v>6642</v>
      </c>
      <c r="F14" s="32">
        <v>94.5</v>
      </c>
      <c r="H14" s="5">
        <v>18</v>
      </c>
      <c r="I14" s="5">
        <v>49</v>
      </c>
      <c r="J14" s="5">
        <v>54</v>
      </c>
      <c r="K14" s="15">
        <f>((H14*60*60+I14*60+J14)-(H$7*60*60+I$7*60+J$7))</f>
        <v>834</v>
      </c>
      <c r="L14" s="14">
        <f>M14*60*60+N14*60</f>
        <v>780</v>
      </c>
      <c r="M14" s="12">
        <f>ROUNDDOWN(K14/60/60, 0)</f>
        <v>0</v>
      </c>
      <c r="N14" s="9">
        <f>ROUNDDOWN((K14 - (M14*60*60))/60, 0)</f>
        <v>13</v>
      </c>
      <c r="O14" s="9">
        <f>K14-L14</f>
        <v>54</v>
      </c>
      <c r="P14" s="4"/>
      <c r="Q14" s="18">
        <f>((M14*60+N14)*60+O14)*100/F14</f>
        <v>882.53968253968253</v>
      </c>
      <c r="R14" s="19">
        <f>S14*60*60+T14*60</f>
        <v>840</v>
      </c>
      <c r="S14" s="12">
        <f>ROUNDDOWN(Q14/60/60, 0)</f>
        <v>0</v>
      </c>
      <c r="T14" s="9">
        <f>ROUNDDOWN((Q14 - (S14*60*60))/60, 0)</f>
        <v>14</v>
      </c>
      <c r="U14" s="20">
        <f>Q14-R14</f>
        <v>42.539682539682531</v>
      </c>
      <c r="V14" s="21"/>
      <c r="W14" s="20">
        <v>5</v>
      </c>
    </row>
    <row r="15" spans="1:23" s="16" customFormat="1">
      <c r="A15" s="36" t="s">
        <v>36</v>
      </c>
      <c r="B15" s="36"/>
      <c r="C15" s="36"/>
      <c r="D15" s="36" t="s">
        <v>37</v>
      </c>
      <c r="E15" s="36">
        <v>788</v>
      </c>
      <c r="F15" s="32">
        <v>92.6</v>
      </c>
      <c r="H15" s="5">
        <v>18</v>
      </c>
      <c r="I15" s="5">
        <v>50</v>
      </c>
      <c r="J15" s="5">
        <v>56</v>
      </c>
      <c r="K15" s="15">
        <f>((H15*60*60+I15*60+J15)-(H$7*60*60+I$7*60+J$7))</f>
        <v>896</v>
      </c>
      <c r="L15" s="19">
        <f>M15*60*60+N15*60</f>
        <v>840</v>
      </c>
      <c r="M15" s="12">
        <f>ROUNDDOWN(K15/60/60, 0)</f>
        <v>0</v>
      </c>
      <c r="N15" s="9">
        <f>ROUNDDOWN((K15 - (M15*60*60))/60, 0)</f>
        <v>14</v>
      </c>
      <c r="O15" s="7">
        <f>K15-L15</f>
        <v>56</v>
      </c>
      <c r="P15" s="22"/>
      <c r="Q15" s="18">
        <f>((M15*60+N15)*60+O15)*100/F15</f>
        <v>967.60259179265665</v>
      </c>
      <c r="R15" s="19">
        <f>S15*60*60+T15*60</f>
        <v>960</v>
      </c>
      <c r="S15" s="12">
        <f>ROUNDDOWN(Q15/60/60, 0)</f>
        <v>0</v>
      </c>
      <c r="T15" s="9">
        <f>ROUNDDOWN((Q15 - (S15*60*60))/60, 0)</f>
        <v>16</v>
      </c>
      <c r="U15" s="20">
        <f>Q15-R15</f>
        <v>7.6025917926566535</v>
      </c>
      <c r="V15" s="21"/>
      <c r="W15" s="20">
        <v>6</v>
      </c>
    </row>
    <row r="16" spans="1:23" s="16" customFormat="1">
      <c r="A16" s="36" t="s">
        <v>42</v>
      </c>
      <c r="B16" s="36" t="s">
        <v>43</v>
      </c>
      <c r="C16" s="36"/>
      <c r="D16" s="36" t="s">
        <v>0</v>
      </c>
      <c r="E16" s="36">
        <v>13600</v>
      </c>
      <c r="F16" s="32">
        <v>87.6</v>
      </c>
      <c r="H16" s="5">
        <v>18</v>
      </c>
      <c r="I16" s="5">
        <v>51</v>
      </c>
      <c r="J16" s="5">
        <v>34</v>
      </c>
      <c r="K16" s="15">
        <f>((H16*60*60+I16*60+J16)-(H$7*60*60+I$7*60+J$7))</f>
        <v>934</v>
      </c>
      <c r="L16" s="14">
        <f>M16*60*60+N16*60</f>
        <v>900</v>
      </c>
      <c r="M16" s="12">
        <f>ROUNDDOWN(K16/60/60, 0)</f>
        <v>0</v>
      </c>
      <c r="N16" s="9">
        <f>ROUNDDOWN((K16 - (M16*60*60))/60, 0)</f>
        <v>15</v>
      </c>
      <c r="O16" s="9">
        <f>K16-L16</f>
        <v>34</v>
      </c>
      <c r="P16" s="4"/>
      <c r="Q16" s="18">
        <f>((M16*60+N16)*60+O16)*100/F16</f>
        <v>1066.2100456621006</v>
      </c>
      <c r="R16" s="19">
        <f>S16*60*60+T16*60</f>
        <v>1020</v>
      </c>
      <c r="S16" s="12">
        <f>ROUNDDOWN(Q16/60/60, 0)</f>
        <v>0</v>
      </c>
      <c r="T16" s="9">
        <f>ROUNDDOWN((Q16 - (S16*60*60))/60, 0)</f>
        <v>17</v>
      </c>
      <c r="U16" s="20">
        <f>Q16-R16</f>
        <v>46.210045662100583</v>
      </c>
      <c r="V16" s="21"/>
      <c r="W16" s="20">
        <v>7</v>
      </c>
    </row>
    <row r="17" spans="1:23" s="16" customFormat="1">
      <c r="A17" s="36" t="s">
        <v>53</v>
      </c>
      <c r="B17" s="36"/>
      <c r="C17" s="36"/>
      <c r="D17" s="36" t="s">
        <v>54</v>
      </c>
      <c r="E17" s="36">
        <v>5273</v>
      </c>
      <c r="F17" s="32">
        <v>87</v>
      </c>
      <c r="H17" s="5">
        <v>18</v>
      </c>
      <c r="I17" s="5">
        <v>53</v>
      </c>
      <c r="J17" s="5">
        <v>15</v>
      </c>
      <c r="K17" s="15">
        <f>((H17*60*60+I17*60+J17)-(H$7*60*60+I$7*60+J$7))</f>
        <v>1035</v>
      </c>
      <c r="L17" s="14">
        <f>M17*60*60+N17*60</f>
        <v>1020</v>
      </c>
      <c r="M17" s="12">
        <f>ROUNDDOWN(K17/60/60, 0)</f>
        <v>0</v>
      </c>
      <c r="N17" s="9">
        <f>ROUNDDOWN((K17 - (M17*60*60))/60, 0)</f>
        <v>17</v>
      </c>
      <c r="O17" s="9">
        <f>K17-L17</f>
        <v>15</v>
      </c>
      <c r="P17" s="4"/>
      <c r="Q17" s="18">
        <f>((M17*60+N17)*60+O17)*100/F17</f>
        <v>1189.655172413793</v>
      </c>
      <c r="R17" s="19">
        <f>S17*60*60+T17*60</f>
        <v>1140</v>
      </c>
      <c r="S17" s="12">
        <f>ROUNDDOWN(Q17/60/60, 0)</f>
        <v>0</v>
      </c>
      <c r="T17" s="9">
        <f>ROUNDDOWN((Q17 - (S17*60*60))/60, 0)</f>
        <v>19</v>
      </c>
      <c r="U17" s="20">
        <f>Q17-R17</f>
        <v>49.655172413793025</v>
      </c>
      <c r="V17" s="21"/>
      <c r="W17" s="20">
        <v>8</v>
      </c>
    </row>
    <row r="18" spans="1:23" s="16" customFormat="1" ht="16.5" customHeight="1">
      <c r="A18" s="36"/>
      <c r="B18" s="36"/>
      <c r="C18" s="36"/>
      <c r="D18" s="36" t="s">
        <v>55</v>
      </c>
      <c r="E18" s="36">
        <v>112</v>
      </c>
      <c r="F18" s="32">
        <v>87.6</v>
      </c>
      <c r="H18" s="5">
        <v>18</v>
      </c>
      <c r="I18" s="5">
        <v>53</v>
      </c>
      <c r="J18" s="5">
        <v>26</v>
      </c>
      <c r="K18" s="15">
        <f>((H18*60*60+I18*60+J18)-(H$7*60*60+I$7*60+J$7))</f>
        <v>1046</v>
      </c>
      <c r="L18" s="14">
        <f>M18*60*60+N18*60</f>
        <v>1020</v>
      </c>
      <c r="M18" s="12">
        <f>ROUNDDOWN(K18/60/60, 0)</f>
        <v>0</v>
      </c>
      <c r="N18" s="9">
        <f>ROUNDDOWN((K18 - (M18*60*60))/60, 0)</f>
        <v>17</v>
      </c>
      <c r="O18" s="9">
        <f>K18-L18</f>
        <v>26</v>
      </c>
      <c r="P18" s="4"/>
      <c r="Q18" s="18">
        <f>((M18*60+N18)*60+O18)*100/F18</f>
        <v>1194.0639269406392</v>
      </c>
      <c r="R18" s="19">
        <f>S18*60*60+T18*60</f>
        <v>1140</v>
      </c>
      <c r="S18" s="12">
        <f>ROUNDDOWN(Q18/60/60, 0)</f>
        <v>0</v>
      </c>
      <c r="T18" s="9">
        <f>ROUNDDOWN((Q18 - (S18*60*60))/60, 0)</f>
        <v>19</v>
      </c>
      <c r="U18" s="20">
        <f>Q18-R18</f>
        <v>54.063926940639249</v>
      </c>
      <c r="V18" s="21"/>
      <c r="W18" s="20">
        <v>9</v>
      </c>
    </row>
    <row r="21" spans="1:23" ht="15" customHeight="1"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23" ht="15" customHeight="1">
      <c r="A22" s="44" t="s">
        <v>35</v>
      </c>
      <c r="B22" s="44"/>
      <c r="C22" s="44"/>
      <c r="D22" s="16"/>
      <c r="E22" s="16"/>
      <c r="F22" s="23"/>
      <c r="G22" s="16"/>
      <c r="H22" s="48" t="s">
        <v>23</v>
      </c>
      <c r="I22" s="48"/>
      <c r="J22" s="48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1:23" ht="15.75" customHeight="1" thickBot="1">
      <c r="A23" s="44"/>
      <c r="B23" s="44"/>
      <c r="C23" s="44"/>
      <c r="D23" s="27" t="s">
        <v>31</v>
      </c>
      <c r="E23" s="27">
        <v>4</v>
      </c>
      <c r="F23" s="23"/>
      <c r="G23" s="16"/>
      <c r="H23" s="10" t="s">
        <v>18</v>
      </c>
      <c r="I23" s="10" t="s">
        <v>19</v>
      </c>
      <c r="J23" s="10" t="s">
        <v>20</v>
      </c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</row>
    <row r="24" spans="1:23" ht="16.5" customHeight="1" thickTop="1">
      <c r="A24" s="16"/>
      <c r="B24" s="16"/>
      <c r="C24" s="16"/>
      <c r="D24" s="16"/>
      <c r="E24" s="16"/>
      <c r="F24" s="23"/>
      <c r="G24" s="16"/>
      <c r="H24" s="2">
        <v>19</v>
      </c>
      <c r="I24" s="2">
        <v>3</v>
      </c>
      <c r="J24" s="2"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3" s="16" customFormat="1">
      <c r="H25" s="48" t="s">
        <v>15</v>
      </c>
      <c r="I25" s="48"/>
      <c r="J25" s="48"/>
      <c r="K25" s="13"/>
      <c r="L25" s="24"/>
      <c r="M25" s="49" t="s">
        <v>16</v>
      </c>
      <c r="N25" s="49"/>
      <c r="O25" s="49"/>
      <c r="P25" s="35"/>
      <c r="Q25" s="49" t="s">
        <v>30</v>
      </c>
      <c r="R25" s="50"/>
      <c r="S25" s="50"/>
      <c r="T25" s="50"/>
      <c r="U25" s="50"/>
      <c r="V25" s="25" t="s">
        <v>17</v>
      </c>
      <c r="W25" s="46" t="s">
        <v>26</v>
      </c>
    </row>
    <row r="26" spans="1:23" ht="15.75" customHeight="1" thickBot="1">
      <c r="A26" s="45" t="s">
        <v>7</v>
      </c>
      <c r="B26" s="45"/>
      <c r="C26" s="28" t="s">
        <v>28</v>
      </c>
      <c r="D26" s="28" t="s">
        <v>34</v>
      </c>
      <c r="E26" s="28" t="s">
        <v>8</v>
      </c>
      <c r="F26" s="29" t="s">
        <v>33</v>
      </c>
      <c r="G26" s="16"/>
      <c r="H26" s="10" t="s">
        <v>18</v>
      </c>
      <c r="I26" s="10" t="s">
        <v>19</v>
      </c>
      <c r="J26" s="10" t="s">
        <v>20</v>
      </c>
      <c r="K26" s="10"/>
      <c r="L26" s="10"/>
      <c r="M26" s="10" t="s">
        <v>18</v>
      </c>
      <c r="N26" s="10" t="s">
        <v>19</v>
      </c>
      <c r="O26" s="8" t="s">
        <v>20</v>
      </c>
      <c r="P26" s="1"/>
      <c r="Q26" s="10" t="s">
        <v>21</v>
      </c>
      <c r="R26" s="10"/>
      <c r="S26" s="10" t="s">
        <v>18</v>
      </c>
      <c r="T26" s="10" t="s">
        <v>19</v>
      </c>
      <c r="U26" s="10" t="s">
        <v>20</v>
      </c>
      <c r="V26" s="10" t="s">
        <v>22</v>
      </c>
      <c r="W26" s="47"/>
    </row>
    <row r="27" spans="1:23" s="16" customFormat="1" ht="30.75" thickTop="1">
      <c r="A27" s="36" t="s">
        <v>40</v>
      </c>
      <c r="B27" s="36"/>
      <c r="C27" s="36"/>
      <c r="D27" s="36" t="s">
        <v>41</v>
      </c>
      <c r="E27" s="36">
        <v>158</v>
      </c>
      <c r="F27" s="32">
        <v>78.400000000000006</v>
      </c>
      <c r="H27" s="5">
        <v>19</v>
      </c>
      <c r="I27" s="5">
        <v>14</v>
      </c>
      <c r="J27" s="5">
        <v>44</v>
      </c>
      <c r="K27" s="15">
        <f>((H27*60*60+I27*60+J27)-(H$24*60*60+I$24*60+J$24))</f>
        <v>704</v>
      </c>
      <c r="L27" s="19">
        <f>M27*60*60+N27*60</f>
        <v>660</v>
      </c>
      <c r="M27" s="12">
        <f>ROUNDDOWN(K27/60/60, 0)</f>
        <v>0</v>
      </c>
      <c r="N27" s="9">
        <f>ROUNDDOWN((K27 - (M27*60*60))/60, 0)</f>
        <v>11</v>
      </c>
      <c r="O27" s="7">
        <f>K27-L27</f>
        <v>44</v>
      </c>
      <c r="P27" s="22"/>
      <c r="Q27" s="18">
        <f>((M27*60+N27)*60+O27)*100/F27</f>
        <v>897.95918367346928</v>
      </c>
      <c r="R27" s="19">
        <f>S27*60*60+T27*60</f>
        <v>840</v>
      </c>
      <c r="S27" s="12">
        <f>ROUNDDOWN(Q27/60/60, 0)</f>
        <v>0</v>
      </c>
      <c r="T27" s="9">
        <f>ROUNDDOWN((Q27 - (S27*60*60))/60, 0)</f>
        <v>14</v>
      </c>
      <c r="U27" s="20">
        <f>Q27-R27</f>
        <v>57.959183673469283</v>
      </c>
      <c r="V27" s="21"/>
      <c r="W27" s="20">
        <v>1</v>
      </c>
    </row>
    <row r="28" spans="1:23" s="16" customFormat="1" ht="30">
      <c r="A28" s="36" t="s">
        <v>45</v>
      </c>
      <c r="B28" s="36"/>
      <c r="C28" s="36"/>
      <c r="D28" s="36" t="s">
        <v>46</v>
      </c>
      <c r="E28" s="36">
        <v>77</v>
      </c>
      <c r="F28" s="32">
        <f>92.3*0.995</f>
        <v>91.838499999999996</v>
      </c>
      <c r="H28" s="5">
        <v>19</v>
      </c>
      <c r="I28" s="5">
        <v>16</v>
      </c>
      <c r="J28" s="5">
        <v>58</v>
      </c>
      <c r="K28" s="15">
        <f>((H28*60*60+I28*60+J28)-(H$24*60*60+I$24*60+J$24))</f>
        <v>838</v>
      </c>
      <c r="L28" s="14">
        <f>M28*60*60+N28*60</f>
        <v>780</v>
      </c>
      <c r="M28" s="12">
        <f>ROUNDDOWN(K28/60/60, 0)</f>
        <v>0</v>
      </c>
      <c r="N28" s="9">
        <f>ROUNDDOWN((K28 - (M28*60*60))/60, 0)</f>
        <v>13</v>
      </c>
      <c r="O28" s="9">
        <f>K28-L28</f>
        <v>58</v>
      </c>
      <c r="P28" s="4"/>
      <c r="Q28" s="18">
        <f>((M28*60+N28)*60+O28)*100/F28</f>
        <v>912.47134916184393</v>
      </c>
      <c r="R28" s="19">
        <f>S28*60*60+T28*60</f>
        <v>900</v>
      </c>
      <c r="S28" s="12">
        <f>ROUNDDOWN(Q28/60/60, 0)</f>
        <v>0</v>
      </c>
      <c r="T28" s="9">
        <f>ROUNDDOWN((Q28 - (S28*60*60))/60, 0)</f>
        <v>15</v>
      </c>
      <c r="U28" s="20">
        <f>Q28-R28</f>
        <v>12.471349161843932</v>
      </c>
      <c r="V28" s="21"/>
      <c r="W28" s="20">
        <v>2</v>
      </c>
    </row>
    <row r="29" spans="1:23" s="16" customFormat="1" ht="16.5" customHeight="1">
      <c r="A29" s="36"/>
      <c r="B29" s="36"/>
      <c r="C29" s="36"/>
      <c r="D29" s="36" t="s">
        <v>50</v>
      </c>
      <c r="E29" s="36">
        <v>6642</v>
      </c>
      <c r="F29" s="32">
        <v>94.5</v>
      </c>
      <c r="H29" s="5">
        <v>19</v>
      </c>
      <c r="I29" s="5">
        <v>18</v>
      </c>
      <c r="J29" s="5">
        <v>45</v>
      </c>
      <c r="K29" s="15">
        <f>((H29*60*60+I29*60+J29)-(H$24*60*60+I$24*60+J$24))</f>
        <v>945</v>
      </c>
      <c r="L29" s="14">
        <f>M29*60*60+N29*60</f>
        <v>900</v>
      </c>
      <c r="M29" s="12">
        <f>ROUNDDOWN(K29/60/60, 0)</f>
        <v>0</v>
      </c>
      <c r="N29" s="9">
        <f>ROUNDDOWN((K29 - (M29*60*60))/60, 0)</f>
        <v>15</v>
      </c>
      <c r="O29" s="9">
        <f>K29-L29</f>
        <v>45</v>
      </c>
      <c r="P29" s="4"/>
      <c r="Q29" s="18">
        <f>((M29*60+N29)*60+O29)*100/F29</f>
        <v>1000</v>
      </c>
      <c r="R29" s="19">
        <f>S29*60*60+T29*60</f>
        <v>960</v>
      </c>
      <c r="S29" s="12">
        <f>ROUNDDOWN(Q29/60/60, 0)</f>
        <v>0</v>
      </c>
      <c r="T29" s="9">
        <f>ROUNDDOWN((Q29 - (S29*60*60))/60, 0)</f>
        <v>16</v>
      </c>
      <c r="U29" s="20">
        <f>Q29-R29</f>
        <v>40</v>
      </c>
      <c r="V29" s="21"/>
      <c r="W29" s="20">
        <v>3</v>
      </c>
    </row>
    <row r="30" spans="1:23" s="16" customFormat="1">
      <c r="A30" s="36" t="s">
        <v>53</v>
      </c>
      <c r="B30" s="36"/>
      <c r="C30" s="36"/>
      <c r="D30" s="36" t="s">
        <v>54</v>
      </c>
      <c r="E30" s="36">
        <v>5273</v>
      </c>
      <c r="F30" s="32">
        <v>87</v>
      </c>
      <c r="H30" s="5">
        <v>19</v>
      </c>
      <c r="I30" s="5">
        <v>17</v>
      </c>
      <c r="J30" s="5">
        <v>48</v>
      </c>
      <c r="K30" s="15">
        <f>((H30*60*60+I30*60+J30)-(H$24*60*60+I$24*60+J$24))</f>
        <v>888</v>
      </c>
      <c r="L30" s="14">
        <f>M30*60*60+N30*60</f>
        <v>840</v>
      </c>
      <c r="M30" s="12">
        <f>ROUNDDOWN(K30/60/60, 0)</f>
        <v>0</v>
      </c>
      <c r="N30" s="9">
        <f>ROUNDDOWN((K30 - (M30*60*60))/60, 0)</f>
        <v>14</v>
      </c>
      <c r="O30" s="9">
        <f>K30-L30</f>
        <v>48</v>
      </c>
      <c r="P30" s="4"/>
      <c r="Q30" s="18">
        <f>((M30*60+N30)*60+O30)*100/F30</f>
        <v>1020.6896551724138</v>
      </c>
      <c r="R30" s="19">
        <f>S30*60*60+T30*60</f>
        <v>1020</v>
      </c>
      <c r="S30" s="12">
        <f>ROUNDDOWN(Q30/60/60, 0)</f>
        <v>0</v>
      </c>
      <c r="T30" s="9">
        <f>ROUNDDOWN((Q30 - (S30*60*60))/60, 0)</f>
        <v>17</v>
      </c>
      <c r="U30" s="20">
        <f>Q30-R30</f>
        <v>0.68965517241383623</v>
      </c>
      <c r="V30" s="21"/>
      <c r="W30" s="20">
        <v>4</v>
      </c>
    </row>
    <row r="31" spans="1:23" s="16" customFormat="1" ht="16.5" customHeight="1">
      <c r="A31" s="36" t="s">
        <v>52</v>
      </c>
      <c r="B31" s="36"/>
      <c r="C31" s="36"/>
      <c r="D31" s="36" t="s">
        <v>44</v>
      </c>
      <c r="E31" s="36">
        <v>5221</v>
      </c>
      <c r="F31" s="32">
        <v>87</v>
      </c>
      <c r="H31" s="5">
        <v>19</v>
      </c>
      <c r="I31" s="5">
        <v>17</v>
      </c>
      <c r="J31" s="5">
        <v>55</v>
      </c>
      <c r="K31" s="15">
        <f>((H31*60*60+I31*60+J31)-(H$24*60*60+I$24*60+J$24))</f>
        <v>895</v>
      </c>
      <c r="L31" s="14">
        <f>M31*60*60+N31*60</f>
        <v>840</v>
      </c>
      <c r="M31" s="12">
        <f>ROUNDDOWN(K31/60/60, 0)</f>
        <v>0</v>
      </c>
      <c r="N31" s="9">
        <f>ROUNDDOWN((K31 - (M31*60*60))/60, 0)</f>
        <v>14</v>
      </c>
      <c r="O31" s="9">
        <f>K31-L31</f>
        <v>55</v>
      </c>
      <c r="P31" s="4"/>
      <c r="Q31" s="18">
        <f>((M31*60+N31)*60+O31)*100/F31</f>
        <v>1028.7356321839081</v>
      </c>
      <c r="R31" s="19">
        <f>S31*60*60+T31*60</f>
        <v>1020</v>
      </c>
      <c r="S31" s="12">
        <f>ROUNDDOWN(Q31/60/60, 0)</f>
        <v>0</v>
      </c>
      <c r="T31" s="9">
        <f>ROUNDDOWN((Q31 - (S31*60*60))/60, 0)</f>
        <v>17</v>
      </c>
      <c r="U31" s="20">
        <f>Q31-R31</f>
        <v>8.7356321839081374</v>
      </c>
      <c r="V31" s="21"/>
      <c r="W31" s="20">
        <v>5</v>
      </c>
    </row>
    <row r="32" spans="1:23" s="16" customFormat="1">
      <c r="A32" s="36" t="s">
        <v>38</v>
      </c>
      <c r="B32" s="36" t="s">
        <v>39</v>
      </c>
      <c r="C32" s="36"/>
      <c r="D32" s="36" t="s">
        <v>37</v>
      </c>
      <c r="E32" s="36">
        <v>347</v>
      </c>
      <c r="F32" s="32">
        <v>92.6</v>
      </c>
      <c r="H32" s="5">
        <v>19</v>
      </c>
      <c r="I32" s="5">
        <v>19</v>
      </c>
      <c r="J32" s="5">
        <v>4</v>
      </c>
      <c r="K32" s="15">
        <f>((H32*60*60+I32*60+J32)-(H$24*60*60+I$24*60+J$24))</f>
        <v>964</v>
      </c>
      <c r="L32" s="14">
        <f>M32*60*60+N32*60</f>
        <v>960</v>
      </c>
      <c r="M32" s="12">
        <f>ROUNDDOWN(K32/60/60, 0)</f>
        <v>0</v>
      </c>
      <c r="N32" s="9">
        <f>ROUNDDOWN((K32 - (M32*60*60))/60, 0)</f>
        <v>16</v>
      </c>
      <c r="O32" s="9">
        <f>K32-L32</f>
        <v>4</v>
      </c>
      <c r="P32" s="4"/>
      <c r="Q32" s="18">
        <f>((M32*60+N32)*60+O32)*100/F32</f>
        <v>1041.036717062635</v>
      </c>
      <c r="R32" s="19">
        <f>S32*60*60+T32*60</f>
        <v>1020</v>
      </c>
      <c r="S32" s="12">
        <f>ROUNDDOWN(Q32/60/60, 0)</f>
        <v>0</v>
      </c>
      <c r="T32" s="9">
        <f>ROUNDDOWN((Q32 - (S32*60*60))/60, 0)</f>
        <v>17</v>
      </c>
      <c r="U32" s="20">
        <f>Q32-R32</f>
        <v>21.036717062635034</v>
      </c>
      <c r="V32" s="21"/>
      <c r="W32" s="20">
        <v>6</v>
      </c>
    </row>
    <row r="33" spans="1:23" s="16" customFormat="1">
      <c r="A33" s="36" t="s">
        <v>36</v>
      </c>
      <c r="B33" s="36"/>
      <c r="C33" s="36"/>
      <c r="D33" s="36" t="s">
        <v>37</v>
      </c>
      <c r="E33" s="36">
        <v>788</v>
      </c>
      <c r="F33" s="32">
        <v>92.6</v>
      </c>
      <c r="H33" s="5">
        <v>19</v>
      </c>
      <c r="I33" s="5">
        <v>20</v>
      </c>
      <c r="J33" s="5">
        <v>10</v>
      </c>
      <c r="K33" s="15">
        <f>((H33*60*60+I33*60+J33)-(H$24*60*60+I$24*60+J$24))</f>
        <v>1030</v>
      </c>
      <c r="L33" s="19">
        <f>M33*60*60+N33*60</f>
        <v>1020</v>
      </c>
      <c r="M33" s="12">
        <f>ROUNDDOWN(K33/60/60, 0)</f>
        <v>0</v>
      </c>
      <c r="N33" s="9">
        <f>ROUNDDOWN((K33 - (M33*60*60))/60, 0)</f>
        <v>17</v>
      </c>
      <c r="O33" s="7">
        <f>K33-L33</f>
        <v>10</v>
      </c>
      <c r="P33" s="22"/>
      <c r="Q33" s="18">
        <f>((M33*60+N33)*60+O33)*100/F33</f>
        <v>1112.3110151187905</v>
      </c>
      <c r="R33" s="19">
        <f>S33*60*60+T33*60</f>
        <v>1080</v>
      </c>
      <c r="S33" s="12">
        <f>ROUNDDOWN(Q33/60/60, 0)</f>
        <v>0</v>
      </c>
      <c r="T33" s="9">
        <f>ROUNDDOWN((Q33 - (S33*60*60))/60, 0)</f>
        <v>18</v>
      </c>
      <c r="U33" s="20">
        <f>Q33-R33</f>
        <v>32.311015118790465</v>
      </c>
      <c r="V33" s="21"/>
      <c r="W33" s="20">
        <v>7</v>
      </c>
    </row>
    <row r="34" spans="1:23" s="16" customFormat="1">
      <c r="A34" s="36" t="s">
        <v>51</v>
      </c>
      <c r="B34" s="36"/>
      <c r="C34" s="36"/>
      <c r="D34" s="36" t="s">
        <v>37</v>
      </c>
      <c r="E34" s="36">
        <v>1294</v>
      </c>
      <c r="F34" s="32">
        <v>92.6</v>
      </c>
      <c r="H34" s="5">
        <v>19</v>
      </c>
      <c r="I34" s="5">
        <v>20</v>
      </c>
      <c r="J34" s="5">
        <v>37</v>
      </c>
      <c r="K34" s="15">
        <f>((H34*60*60+I34*60+J34)-(H$24*60*60+I$24*60+J$24))</f>
        <v>1057</v>
      </c>
      <c r="L34" s="14">
        <f>M34*60*60+N34*60</f>
        <v>1020</v>
      </c>
      <c r="M34" s="12">
        <f>ROUNDDOWN(K34/60/60, 0)</f>
        <v>0</v>
      </c>
      <c r="N34" s="9">
        <f>ROUNDDOWN((K34 - (M34*60*60))/60, 0)</f>
        <v>17</v>
      </c>
      <c r="O34" s="9">
        <f>K34-L34</f>
        <v>37</v>
      </c>
      <c r="P34" s="4"/>
      <c r="Q34" s="18">
        <f>((M34*60+N34)*60+O34)*100/F34</f>
        <v>1141.4686825053996</v>
      </c>
      <c r="R34" s="19">
        <f>S34*60*60+T34*60</f>
        <v>1140</v>
      </c>
      <c r="S34" s="12">
        <f>ROUNDDOWN(Q34/60/60, 0)</f>
        <v>0</v>
      </c>
      <c r="T34" s="9">
        <f>ROUNDDOWN((Q34 - (S34*60*60))/60, 0)</f>
        <v>19</v>
      </c>
      <c r="U34" s="20">
        <f>Q34-R34</f>
        <v>1.4686825053995562</v>
      </c>
      <c r="V34" s="21"/>
      <c r="W34" s="20">
        <v>8</v>
      </c>
    </row>
    <row r="35" spans="1:23" s="16" customFormat="1" ht="30">
      <c r="A35" s="36"/>
      <c r="B35" s="36"/>
      <c r="C35" s="36"/>
      <c r="D35" s="36" t="s">
        <v>55</v>
      </c>
      <c r="E35" s="36">
        <v>112</v>
      </c>
      <c r="F35" s="32">
        <v>87.6</v>
      </c>
      <c r="H35" s="5">
        <v>19</v>
      </c>
      <c r="I35" s="5">
        <v>20</v>
      </c>
      <c r="J35" s="5">
        <v>45</v>
      </c>
      <c r="K35" s="15">
        <f>((H35*60*60+I35*60+J35)-(H$24*60*60+I$24*60+J$24))</f>
        <v>1065</v>
      </c>
      <c r="L35" s="14">
        <f>M35*60*60+N35*60</f>
        <v>1020</v>
      </c>
      <c r="M35" s="12">
        <f>ROUNDDOWN(K35/60/60, 0)</f>
        <v>0</v>
      </c>
      <c r="N35" s="9">
        <f>ROUNDDOWN((K35 - (M35*60*60))/60, 0)</f>
        <v>17</v>
      </c>
      <c r="O35" s="9">
        <f>K35-L35</f>
        <v>45</v>
      </c>
      <c r="P35" s="4"/>
      <c r="Q35" s="18">
        <f>((M35*60+N35)*60+O35)*100/F35</f>
        <v>1215.7534246575344</v>
      </c>
      <c r="R35" s="19">
        <f>S35*60*60+T35*60</f>
        <v>1200</v>
      </c>
      <c r="S35" s="12">
        <f>ROUNDDOWN(Q35/60/60, 0)</f>
        <v>0</v>
      </c>
      <c r="T35" s="9">
        <f>ROUNDDOWN((Q35 - (S35*60*60))/60, 0)</f>
        <v>20</v>
      </c>
      <c r="U35" s="20">
        <f>Q35-R35</f>
        <v>15.753424657534424</v>
      </c>
      <c r="V35" s="21"/>
      <c r="W35" s="20">
        <v>9</v>
      </c>
    </row>
    <row r="36" spans="1:23" s="16" customFormat="1" ht="16.5" customHeight="1">
      <c r="A36" s="36" t="s">
        <v>42</v>
      </c>
      <c r="B36" s="36" t="s">
        <v>43</v>
      </c>
      <c r="C36" s="36"/>
      <c r="D36" s="36" t="s">
        <v>0</v>
      </c>
      <c r="E36" s="36">
        <v>13600</v>
      </c>
      <c r="F36" s="32">
        <v>87.6</v>
      </c>
      <c r="H36" s="5">
        <v>19</v>
      </c>
      <c r="I36" s="5">
        <v>20</v>
      </c>
      <c r="J36" s="5">
        <v>49</v>
      </c>
      <c r="K36" s="15">
        <f>((H36*60*60+I36*60+J36)-(H$24*60*60+I$24*60+J$24))</f>
        <v>1069</v>
      </c>
      <c r="L36" s="14">
        <f>M36*60*60+N36*60</f>
        <v>1020</v>
      </c>
      <c r="M36" s="12">
        <f>ROUNDDOWN(K36/60/60, 0)</f>
        <v>0</v>
      </c>
      <c r="N36" s="9">
        <f>ROUNDDOWN((K36 - (M36*60*60))/60, 0)</f>
        <v>17</v>
      </c>
      <c r="O36" s="9">
        <f>K36-L36</f>
        <v>49</v>
      </c>
      <c r="P36" s="4"/>
      <c r="Q36" s="18">
        <f>((M36*60+N36)*60+O36)*100/F36</f>
        <v>1220.3196347031965</v>
      </c>
      <c r="R36" s="19">
        <f>S36*60*60+T36*60</f>
        <v>1200</v>
      </c>
      <c r="S36" s="12">
        <f>ROUNDDOWN(Q36/60/60, 0)</f>
        <v>0</v>
      </c>
      <c r="T36" s="9">
        <f>ROUNDDOWN((Q36 - (S36*60*60))/60, 0)</f>
        <v>20</v>
      </c>
      <c r="U36" s="20">
        <f>Q36-R36</f>
        <v>20.319634703196471</v>
      </c>
      <c r="V36" s="21"/>
      <c r="W36" s="20">
        <v>10</v>
      </c>
    </row>
  </sheetData>
  <sortState ref="A27:W36">
    <sortCondition ref="Q27:Q36"/>
  </sortState>
  <mergeCells count="14">
    <mergeCell ref="A5:C6"/>
    <mergeCell ref="A9:B9"/>
    <mergeCell ref="W8:W9"/>
    <mergeCell ref="W25:W26"/>
    <mergeCell ref="A22:C23"/>
    <mergeCell ref="A26:B26"/>
    <mergeCell ref="H22:J22"/>
    <mergeCell ref="H25:J25"/>
    <mergeCell ref="M25:O25"/>
    <mergeCell ref="Q25:U25"/>
    <mergeCell ref="H5:J5"/>
    <mergeCell ref="H8:J8"/>
    <mergeCell ref="M8:O8"/>
    <mergeCell ref="Q8:U8"/>
  </mergeCells>
  <dataValidations count="3">
    <dataValidation type="whole" allowBlank="1" showInputMessage="1" showErrorMessage="1" prompt="Hours must be in 24-hour Military format" sqref="H24 H27:H36 H10:H18 H7">
      <formula1>0</formula1>
      <formula2>24</formula2>
    </dataValidation>
    <dataValidation type="whole" allowBlank="1" showInputMessage="1" showErrorMessage="1" prompt="Minutes" sqref="I24 I27:I36 I10:I18 I7">
      <formula1>0</formula1>
      <formula2>60</formula2>
    </dataValidation>
    <dataValidation type="whole" allowBlank="1" showInputMessage="1" showErrorMessage="1" prompt="Seconds" sqref="J24 J27:J36 J10:J18 J7">
      <formula1>0</formula1>
      <formula2>60</formula2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O40"/>
  <sheetViews>
    <sheetView workbookViewId="0">
      <selection activeCell="K22" sqref="K22"/>
    </sheetView>
  </sheetViews>
  <sheetFormatPr defaultRowHeight="15"/>
  <cols>
    <col min="2" max="2" width="24.140625" customWidth="1"/>
    <col min="3" max="3" width="10.140625" bestFit="1" customWidth="1"/>
    <col min="4" max="4" width="23.85546875" bestFit="1" customWidth="1"/>
    <col min="5" max="5" width="12.5703125" bestFit="1" customWidth="1"/>
    <col min="6" max="6" width="7" bestFit="1" customWidth="1"/>
    <col min="7" max="10" width="9.140625" style="26"/>
  </cols>
  <sheetData>
    <row r="3" spans="1:15">
      <c r="A3" s="51" t="s">
        <v>3</v>
      </c>
      <c r="B3" s="45" t="s">
        <v>7</v>
      </c>
      <c r="C3" s="45"/>
      <c r="D3" s="28" t="s">
        <v>28</v>
      </c>
      <c r="E3" s="28" t="s">
        <v>29</v>
      </c>
      <c r="F3" s="28" t="s">
        <v>8</v>
      </c>
      <c r="G3" s="29" t="s">
        <v>12</v>
      </c>
      <c r="H3" s="29" t="s">
        <v>13</v>
      </c>
      <c r="I3" s="29" t="s">
        <v>14</v>
      </c>
      <c r="J3" s="29" t="s">
        <v>26</v>
      </c>
    </row>
    <row r="4" spans="1:15" ht="15" customHeight="1">
      <c r="A4" s="51"/>
      <c r="B4" s="30" t="s">
        <v>1</v>
      </c>
      <c r="C4" s="30" t="s">
        <v>2</v>
      </c>
      <c r="D4" s="30"/>
      <c r="E4" s="30" t="s">
        <v>3</v>
      </c>
      <c r="F4" s="30">
        <v>166892</v>
      </c>
      <c r="G4" s="31">
        <v>1</v>
      </c>
      <c r="H4" s="31">
        <v>1</v>
      </c>
      <c r="I4" s="31">
        <f>SUM(G4:H4)</f>
        <v>2</v>
      </c>
      <c r="J4" s="31">
        <v>1</v>
      </c>
    </row>
    <row r="5" spans="1:15">
      <c r="A5" s="51"/>
      <c r="B5" s="32" t="s">
        <v>10</v>
      </c>
      <c r="C5" s="32" t="s">
        <v>11</v>
      </c>
      <c r="D5" s="32"/>
      <c r="E5" s="32" t="s">
        <v>3</v>
      </c>
      <c r="F5" s="32">
        <v>166948</v>
      </c>
      <c r="G5" s="38">
        <v>3</v>
      </c>
      <c r="H5" s="38">
        <v>2</v>
      </c>
      <c r="I5" s="38">
        <f>SUM(G5:H5)</f>
        <v>5</v>
      </c>
      <c r="J5" s="33">
        <v>2</v>
      </c>
    </row>
    <row r="6" spans="1:15">
      <c r="A6" s="51"/>
      <c r="B6" s="30" t="s">
        <v>5</v>
      </c>
      <c r="C6" s="30" t="s">
        <v>6</v>
      </c>
      <c r="D6" s="30"/>
      <c r="E6" s="30" t="s">
        <v>3</v>
      </c>
      <c r="F6" s="30">
        <v>161106</v>
      </c>
      <c r="G6" s="31">
        <v>2</v>
      </c>
      <c r="H6" s="31">
        <v>4</v>
      </c>
      <c r="I6" s="31">
        <f>SUM(G6:H6)</f>
        <v>6</v>
      </c>
      <c r="J6" s="31">
        <v>3</v>
      </c>
    </row>
    <row r="7" spans="1:15">
      <c r="A7" s="51"/>
      <c r="B7" s="32" t="s">
        <v>4</v>
      </c>
      <c r="C7" s="32" t="s">
        <v>9</v>
      </c>
      <c r="D7" s="32"/>
      <c r="E7" s="32" t="s">
        <v>3</v>
      </c>
      <c r="F7" s="32">
        <v>20</v>
      </c>
      <c r="G7" s="43">
        <v>4</v>
      </c>
      <c r="H7" s="43">
        <v>3</v>
      </c>
      <c r="I7" s="43">
        <f>SUM(G7:H7)</f>
        <v>7</v>
      </c>
      <c r="J7" s="43">
        <v>4</v>
      </c>
    </row>
    <row r="9" spans="1:15" s="16" customFormat="1" ht="15" customHeight="1">
      <c r="A9" s="52" t="s">
        <v>27</v>
      </c>
      <c r="B9" s="45" t="s">
        <v>7</v>
      </c>
      <c r="C9" s="45"/>
      <c r="D9" s="28" t="s">
        <v>28</v>
      </c>
      <c r="E9" s="28" t="s">
        <v>29</v>
      </c>
      <c r="F9" s="28" t="s">
        <v>8</v>
      </c>
      <c r="G9" s="37" t="s">
        <v>12</v>
      </c>
      <c r="H9" s="37" t="s">
        <v>13</v>
      </c>
      <c r="I9" s="37" t="s">
        <v>14</v>
      </c>
      <c r="J9" s="37" t="s">
        <v>26</v>
      </c>
      <c r="L9" s="55"/>
      <c r="M9" s="55"/>
      <c r="N9" s="55"/>
      <c r="O9" s="55"/>
    </row>
    <row r="10" spans="1:15">
      <c r="A10" s="53"/>
      <c r="B10" s="30" t="s">
        <v>40</v>
      </c>
      <c r="C10" s="30"/>
      <c r="D10" s="30"/>
      <c r="E10" s="41" t="s">
        <v>41</v>
      </c>
      <c r="F10" s="30">
        <v>158</v>
      </c>
      <c r="G10" s="31">
        <v>1</v>
      </c>
      <c r="H10" s="31">
        <v>1</v>
      </c>
      <c r="I10" s="31">
        <f>SUM(G10:H10)</f>
        <v>2</v>
      </c>
      <c r="J10" s="31">
        <v>1</v>
      </c>
      <c r="L10" s="56"/>
      <c r="M10" s="57"/>
      <c r="N10" s="57"/>
      <c r="O10" s="55"/>
    </row>
    <row r="11" spans="1:15">
      <c r="A11" s="53"/>
      <c r="B11" s="39" t="s">
        <v>45</v>
      </c>
      <c r="C11" s="39"/>
      <c r="D11" s="39"/>
      <c r="E11" s="42" t="s">
        <v>46</v>
      </c>
      <c r="F11" s="39">
        <v>77</v>
      </c>
      <c r="G11" s="40">
        <v>2</v>
      </c>
      <c r="H11" s="40">
        <v>2</v>
      </c>
      <c r="I11" s="40">
        <f>SUM(G11:H11)</f>
        <v>4</v>
      </c>
      <c r="J11" s="40">
        <v>2</v>
      </c>
      <c r="L11" s="56"/>
      <c r="M11" s="57"/>
      <c r="N11" s="57"/>
      <c r="O11" s="55"/>
    </row>
    <row r="12" spans="1:15">
      <c r="A12" s="53"/>
      <c r="B12" s="30" t="s">
        <v>60</v>
      </c>
      <c r="C12" s="30"/>
      <c r="D12" s="30"/>
      <c r="E12" s="41" t="s">
        <v>50</v>
      </c>
      <c r="F12" s="30">
        <v>6642</v>
      </c>
      <c r="G12" s="31">
        <v>5</v>
      </c>
      <c r="H12" s="31">
        <v>3</v>
      </c>
      <c r="I12" s="31">
        <f>SUM(G12:H12)</f>
        <v>8</v>
      </c>
      <c r="J12" s="31">
        <v>3</v>
      </c>
      <c r="L12" s="56"/>
      <c r="M12" s="57"/>
      <c r="N12" s="57"/>
      <c r="O12" s="55"/>
    </row>
    <row r="13" spans="1:15">
      <c r="A13" s="53"/>
      <c r="B13" s="39" t="s">
        <v>58</v>
      </c>
      <c r="C13" s="39"/>
      <c r="D13" s="39"/>
      <c r="E13" s="42" t="s">
        <v>44</v>
      </c>
      <c r="F13" s="39">
        <v>5221</v>
      </c>
      <c r="G13" s="40">
        <v>4</v>
      </c>
      <c r="H13" s="40">
        <v>5</v>
      </c>
      <c r="I13" s="40">
        <f>SUM(G13:H13)</f>
        <v>9</v>
      </c>
      <c r="J13" s="40">
        <v>4</v>
      </c>
      <c r="L13" s="58"/>
      <c r="M13" s="58"/>
      <c r="N13" s="57"/>
      <c r="O13" s="55"/>
    </row>
    <row r="14" spans="1:15">
      <c r="A14" s="53"/>
      <c r="B14" s="30" t="s">
        <v>47</v>
      </c>
      <c r="C14" s="30"/>
      <c r="D14" s="30"/>
      <c r="E14" s="41" t="s">
        <v>37</v>
      </c>
      <c r="F14" s="30">
        <v>1294</v>
      </c>
      <c r="G14" s="31">
        <v>3</v>
      </c>
      <c r="H14" s="31">
        <v>8</v>
      </c>
      <c r="I14" s="31">
        <f>SUM(G14:H14)</f>
        <v>11</v>
      </c>
      <c r="J14" s="31">
        <v>5</v>
      </c>
      <c r="L14" s="56"/>
      <c r="M14" s="57"/>
      <c r="N14" s="57"/>
      <c r="O14" s="55"/>
    </row>
    <row r="15" spans="1:15">
      <c r="A15" s="53"/>
      <c r="B15" s="39" t="s">
        <v>59</v>
      </c>
      <c r="C15" s="39"/>
      <c r="D15" s="39"/>
      <c r="E15" s="42" t="s">
        <v>44</v>
      </c>
      <c r="F15" s="39">
        <v>5273</v>
      </c>
      <c r="G15" s="40">
        <v>8</v>
      </c>
      <c r="H15" s="40">
        <v>4</v>
      </c>
      <c r="I15" s="40">
        <f>SUM(G15:H15)</f>
        <v>12</v>
      </c>
      <c r="J15" s="40">
        <v>6</v>
      </c>
      <c r="L15" s="56"/>
      <c r="M15" s="57"/>
      <c r="N15" s="57"/>
      <c r="O15" s="55"/>
    </row>
    <row r="16" spans="1:15">
      <c r="A16" s="53"/>
      <c r="B16" s="30" t="s">
        <v>36</v>
      </c>
      <c r="C16" s="30"/>
      <c r="D16" s="30"/>
      <c r="E16" s="41" t="s">
        <v>57</v>
      </c>
      <c r="F16" s="30">
        <v>788</v>
      </c>
      <c r="G16" s="31">
        <v>6</v>
      </c>
      <c r="H16" s="31">
        <v>7</v>
      </c>
      <c r="I16" s="31">
        <f>SUM(G16:H16)</f>
        <v>13</v>
      </c>
      <c r="J16" s="31">
        <v>7</v>
      </c>
      <c r="L16" s="56"/>
      <c r="M16" s="57"/>
      <c r="N16" s="57"/>
      <c r="O16" s="55"/>
    </row>
    <row r="17" spans="1:15">
      <c r="A17" s="53"/>
      <c r="B17" s="39" t="s">
        <v>48</v>
      </c>
      <c r="C17" s="39"/>
      <c r="D17" s="39"/>
      <c r="E17" s="42" t="s">
        <v>37</v>
      </c>
      <c r="F17" s="39">
        <v>347</v>
      </c>
      <c r="G17" s="40">
        <v>10</v>
      </c>
      <c r="H17" s="40">
        <v>6</v>
      </c>
      <c r="I17" s="40">
        <f>SUM(G17:H17)</f>
        <v>16</v>
      </c>
      <c r="J17" s="40">
        <v>8</v>
      </c>
      <c r="L17" s="56"/>
      <c r="M17" s="57"/>
      <c r="N17" s="57"/>
      <c r="O17" s="55"/>
    </row>
    <row r="18" spans="1:15">
      <c r="A18" s="53"/>
      <c r="B18" s="30" t="s">
        <v>49</v>
      </c>
      <c r="C18" s="30"/>
      <c r="D18" s="30"/>
      <c r="E18" s="41" t="s">
        <v>0</v>
      </c>
      <c r="F18" s="30">
        <v>13600</v>
      </c>
      <c r="G18" s="31">
        <v>7</v>
      </c>
      <c r="H18" s="31">
        <v>10</v>
      </c>
      <c r="I18" s="31">
        <f>SUM(G18:H18)</f>
        <v>17</v>
      </c>
      <c r="J18" s="31">
        <v>9</v>
      </c>
      <c r="L18" s="56"/>
      <c r="M18" s="57"/>
      <c r="N18" s="57"/>
      <c r="O18" s="55"/>
    </row>
    <row r="19" spans="1:15">
      <c r="A19" s="54"/>
      <c r="B19" s="39" t="s">
        <v>56</v>
      </c>
      <c r="C19" s="39"/>
      <c r="D19" s="39"/>
      <c r="E19" s="42" t="s">
        <v>55</v>
      </c>
      <c r="F19" s="39">
        <v>112</v>
      </c>
      <c r="G19" s="40">
        <v>9</v>
      </c>
      <c r="H19" s="40">
        <v>9</v>
      </c>
      <c r="I19" s="40">
        <f>SUM(G19:H19)</f>
        <v>18</v>
      </c>
      <c r="J19" s="40">
        <v>10</v>
      </c>
      <c r="L19" s="56"/>
      <c r="M19" s="57"/>
      <c r="N19" s="57"/>
      <c r="O19" s="55"/>
    </row>
    <row r="20" spans="1:15">
      <c r="L20" s="55"/>
      <c r="M20" s="55"/>
      <c r="N20" s="55"/>
      <c r="O20" s="55"/>
    </row>
    <row r="25" spans="1:15">
      <c r="I25" s="58"/>
      <c r="J25" s="58"/>
      <c r="K25" s="55"/>
    </row>
    <row r="26" spans="1:15">
      <c r="I26" s="58"/>
      <c r="J26" s="56"/>
      <c r="K26" s="55"/>
    </row>
    <row r="27" spans="1:15">
      <c r="I27" s="58"/>
      <c r="J27" s="56"/>
      <c r="K27" s="55"/>
    </row>
    <row r="28" spans="1:15">
      <c r="I28" s="58"/>
      <c r="J28" s="56"/>
      <c r="K28" s="55"/>
    </row>
    <row r="29" spans="1:15">
      <c r="I29" s="58"/>
      <c r="J29" s="56"/>
      <c r="K29" s="55"/>
    </row>
    <row r="30" spans="1:15">
      <c r="I30" s="58"/>
      <c r="J30" s="56"/>
      <c r="K30" s="55"/>
    </row>
    <row r="31" spans="1:15">
      <c r="I31" s="58"/>
      <c r="J31" s="56"/>
      <c r="K31" s="55"/>
    </row>
    <row r="32" spans="1:15">
      <c r="I32" s="58"/>
      <c r="J32" s="56"/>
      <c r="K32" s="55"/>
    </row>
    <row r="33" spans="9:11">
      <c r="I33" s="58"/>
      <c r="J33" s="56"/>
      <c r="K33" s="55"/>
    </row>
    <row r="34" spans="9:11">
      <c r="I34" s="58"/>
      <c r="J34" s="56"/>
      <c r="K34" s="55"/>
    </row>
    <row r="35" spans="9:11">
      <c r="I35" s="58"/>
      <c r="J35" s="56"/>
      <c r="K35" s="55"/>
    </row>
    <row r="36" spans="9:11">
      <c r="I36" s="58"/>
      <c r="J36" s="58"/>
      <c r="K36" s="55"/>
    </row>
    <row r="37" spans="9:11">
      <c r="I37" s="58"/>
      <c r="J37" s="58"/>
      <c r="K37" s="55"/>
    </row>
    <row r="38" spans="9:11">
      <c r="I38" s="58"/>
      <c r="J38" s="58"/>
      <c r="K38" s="55"/>
    </row>
    <row r="39" spans="9:11">
      <c r="I39" s="58"/>
      <c r="J39" s="58"/>
      <c r="K39" s="55"/>
    </row>
    <row r="40" spans="9:11">
      <c r="I40" s="58"/>
      <c r="J40" s="58"/>
      <c r="K40" s="55"/>
    </row>
  </sheetData>
  <sortState ref="B10:J19">
    <sortCondition ref="I10:I19"/>
  </sortState>
  <mergeCells count="4">
    <mergeCell ref="B3:C3"/>
    <mergeCell ref="A3:A7"/>
    <mergeCell ref="B9:C9"/>
    <mergeCell ref="A9:A19"/>
  </mergeCells>
  <pageMargins left="0.7" right="0.7" top="0.75" bottom="0.75" header="0.3" footer="0.3"/>
  <pageSetup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Portsmouth </vt:lpstr>
      <vt:lpstr>Overalls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 Yurko</dc:creator>
  <cp:lastModifiedBy>Kristi Yurko</cp:lastModifiedBy>
  <cp:lastPrinted>2014-09-29T00:14:43Z</cp:lastPrinted>
  <dcterms:created xsi:type="dcterms:W3CDTF">2014-09-27T17:37:27Z</dcterms:created>
  <dcterms:modified xsi:type="dcterms:W3CDTF">2015-08-14T01:14:45Z</dcterms:modified>
</cp:coreProperties>
</file>